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ssoft\Downloads\"/>
    </mc:Choice>
  </mc:AlternateContent>
  <xr:revisionPtr revIDLastSave="0" documentId="13_ncr:1_{A3FB7BC5-9C17-4AD9-BACD-4F3B962F1E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EOgOTC5DU+WYm/uTIvxMLDN8Z3JABW4DCJgjFL/DpM="/>
    </ext>
  </extLst>
</workbook>
</file>

<file path=xl/calcChain.xml><?xml version="1.0" encoding="utf-8"?>
<calcChain xmlns="http://schemas.openxmlformats.org/spreadsheetml/2006/main">
  <c r="C52" i="1" l="1"/>
  <c r="B41" i="1"/>
  <c r="B39" i="1"/>
  <c r="B36" i="1"/>
  <c r="B33" i="1"/>
  <c r="B30" i="1"/>
  <c r="C51" i="1"/>
  <c r="B42" i="1"/>
  <c r="B26" i="1"/>
  <c r="B23" i="1"/>
  <c r="B20" i="1"/>
  <c r="B14" i="1"/>
  <c r="B15" i="1" s="1"/>
  <c r="B16" i="1" s="1"/>
  <c r="B12" i="1"/>
  <c r="B7" i="1"/>
  <c r="B8" i="1" s="1"/>
  <c r="B43" i="1" l="1"/>
  <c r="B52" i="1" l="1"/>
  <c r="I52" i="1" s="1"/>
  <c r="H52" i="1" s="1"/>
  <c r="B51" i="1"/>
  <c r="I51" i="1" s="1"/>
  <c r="H51" i="1" s="1"/>
  <c r="B44" i="1"/>
  <c r="B46" i="1" s="1"/>
  <c r="B45" i="1"/>
</calcChain>
</file>

<file path=xl/sharedStrings.xml><?xml version="1.0" encoding="utf-8"?>
<sst xmlns="http://schemas.openxmlformats.org/spreadsheetml/2006/main" count="57" uniqueCount="46">
  <si>
    <t>Ejemplo</t>
  </si>
  <si>
    <t>COSTE POR INVERSION</t>
  </si>
  <si>
    <t>Adquisicion del vehiculo</t>
  </si>
  <si>
    <t>Modelo</t>
  </si>
  <si>
    <t>Periodo Amortizacion (años)</t>
  </si>
  <si>
    <t>Kms. Totales vehiculo por año</t>
  </si>
  <si>
    <t>Coste inversion/año</t>
  </si>
  <si>
    <t>Coste imputable por Km</t>
  </si>
  <si>
    <t>COSTE DE MANTENIMIENTO</t>
  </si>
  <si>
    <t>Mantenimiento cada (Kms)</t>
  </si>
  <si>
    <t>Coste medio de la revision</t>
  </si>
  <si>
    <t>COSTE POR REPARACION</t>
  </si>
  <si>
    <t>(Se estima que las reparaciones suponen el 20% de la inversion del coste total en la vida util del vehiculo)</t>
  </si>
  <si>
    <t>Coste por reparacion/año</t>
  </si>
  <si>
    <t>COSTE CAMBIO NEUMATICOS</t>
  </si>
  <si>
    <t>Sustitucion neumaticos cada (Kms)</t>
  </si>
  <si>
    <t>Precio medio de los neumaticos</t>
  </si>
  <si>
    <t>COSTE SEGURO</t>
  </si>
  <si>
    <t>Coste anual de la poliza</t>
  </si>
  <si>
    <t>TENENCIA VEHICULAR</t>
  </si>
  <si>
    <t>Coste anual del impuesto</t>
  </si>
  <si>
    <t>COMBUSTIBLE</t>
  </si>
  <si>
    <t>Precio Litro</t>
  </si>
  <si>
    <t>APARCAMIENTO</t>
  </si>
  <si>
    <t>MULTAS</t>
  </si>
  <si>
    <t>PEAJES</t>
  </si>
  <si>
    <t>LIMPIEZA</t>
  </si>
  <si>
    <t>Costo Labadas Por Año (1 labada por semana)</t>
  </si>
  <si>
    <t>TOTAL COSTE POR KM</t>
  </si>
  <si>
    <t>TOTAL COSTE POR AÑO</t>
  </si>
  <si>
    <t>TOTAL COSTE POR SEMANA</t>
  </si>
  <si>
    <t>TOTAL COSTE POR DIA</t>
  </si>
  <si>
    <t>Vehiculo $/Km</t>
  </si>
  <si>
    <t>KM</t>
  </si>
  <si>
    <t>Horas</t>
  </si>
  <si>
    <t>Minutos</t>
  </si>
  <si>
    <t>$/Hr. Hombre</t>
  </si>
  <si>
    <t>Costo sin IVA</t>
  </si>
  <si>
    <t>Costo Viaje Con IVA</t>
  </si>
  <si>
    <t>Consumo medio Km/Ltr</t>
  </si>
  <si>
    <t>Coste anual del aparcamiento</t>
  </si>
  <si>
    <t>Coste anual del multas</t>
  </si>
  <si>
    <t>Coste anual (si es gasto fijo)</t>
  </si>
  <si>
    <t>Peajes del viaje</t>
  </si>
  <si>
    <t>Origen - Destino - Origen</t>
  </si>
  <si>
    <t>Tiempo de Viaje +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</si>
</sst>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  <numFmt numFmtId="165" formatCode="_-* #,##0_-;\-* #,##0_-;_-* &quot;-&quot;??_-;_-@"/>
    <numFmt numFmtId="166" formatCode="_-* #,##0.00_-;\-* #,##0.00_-;_-* &quot;-&quot;??_-;_-@"/>
    <numFmt numFmtId="167" formatCode="_-&quot;$&quot;* #,##0.0000_-;\-&quot;$&quot;* #,##0.0000_-;_-&quot;$&quot;* &quot;-&quot;??_-;_-@"/>
    <numFmt numFmtId="168" formatCode="0.0000"/>
    <numFmt numFmtId="171" formatCode="_-&quot;$&quot;* #,##0.0000_-;\-&quot;$&quot;* #,##0.0000_-;_-&quot;$&quot;* &quot;-&quot;??_-;_-@_-"/>
  </numFmts>
  <fonts count="9" x14ac:knownFonts="1">
    <font>
      <sz val="12"/>
      <color theme="1"/>
      <name val="Calibri"/>
      <scheme val="minor"/>
    </font>
    <font>
      <sz val="12"/>
      <color theme="1"/>
      <name val="Calibri"/>
      <scheme val="minor"/>
    </font>
    <font>
      <b/>
      <sz val="12"/>
      <color rgb="FF000000"/>
      <name val="Calibri"/>
    </font>
    <font>
      <sz val="12"/>
      <color rgb="FF000000"/>
      <name val="Calibri"/>
    </font>
    <font>
      <sz val="12"/>
      <color theme="1"/>
      <name val="Calibri"/>
    </font>
    <font>
      <sz val="16"/>
      <color rgb="FF333333"/>
      <name val="Times New Roman"/>
    </font>
    <font>
      <sz val="12"/>
      <name val="Calibri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2BD90"/>
        <bgColor rgb="FFA2BD90"/>
      </patternFill>
    </fill>
    <fill>
      <patternFill patternType="solid">
        <fgColor rgb="FFFFFF00"/>
        <bgColor rgb="FF90713A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3" fillId="0" borderId="0" xfId="0" applyNumberFormat="1" applyFont="1"/>
    <xf numFmtId="165" fontId="3" fillId="0" borderId="0" xfId="0" applyNumberFormat="1" applyFont="1"/>
    <xf numFmtId="166" fontId="4" fillId="0" borderId="0" xfId="0" applyNumberFormat="1" applyFont="1"/>
    <xf numFmtId="167" fontId="2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vertical="top" wrapText="1"/>
    </xf>
    <xf numFmtId="0" fontId="5" fillId="0" borderId="0" xfId="0" applyFont="1"/>
    <xf numFmtId="168" fontId="2" fillId="0" borderId="0" xfId="0" applyNumberFormat="1" applyFont="1"/>
    <xf numFmtId="14" fontId="4" fillId="0" borderId="0" xfId="0" applyNumberFormat="1" applyFont="1"/>
    <xf numFmtId="166" fontId="3" fillId="0" borderId="0" xfId="0" applyNumberFormat="1" applyFont="1"/>
    <xf numFmtId="164" fontId="2" fillId="2" borderId="1" xfId="0" applyNumberFormat="1" applyFont="1" applyFill="1" applyBorder="1"/>
    <xf numFmtId="167" fontId="3" fillId="0" borderId="0" xfId="0" applyNumberFormat="1" applyFont="1"/>
    <xf numFmtId="0" fontId="4" fillId="0" borderId="0" xfId="0" applyFont="1" applyAlignment="1">
      <alignment horizontal="center"/>
    </xf>
    <xf numFmtId="167" fontId="4" fillId="0" borderId="0" xfId="0" applyNumberFormat="1" applyFont="1"/>
    <xf numFmtId="164" fontId="4" fillId="0" borderId="0" xfId="0" applyNumberFormat="1" applyFont="1" applyAlignment="1">
      <alignment horizontal="left"/>
    </xf>
    <xf numFmtId="0" fontId="6" fillId="0" borderId="2" xfId="0" applyFont="1" applyBorder="1"/>
    <xf numFmtId="164" fontId="7" fillId="4" borderId="0" xfId="0" applyNumberFormat="1" applyFont="1" applyFill="1"/>
    <xf numFmtId="44" fontId="7" fillId="3" borderId="1" xfId="1" applyFont="1" applyFill="1" applyBorder="1"/>
    <xf numFmtId="0" fontId="1" fillId="4" borderId="0" xfId="0" applyFont="1" applyFill="1"/>
    <xf numFmtId="0" fontId="8" fillId="4" borderId="0" xfId="0" applyFont="1" applyFill="1"/>
    <xf numFmtId="44" fontId="0" fillId="0" borderId="0" xfId="0" applyNumberFormat="1"/>
    <xf numFmtId="171" fontId="2" fillId="0" borderId="0" xfId="0" applyNumberFormat="1" applyFont="1"/>
    <xf numFmtId="164" fontId="3" fillId="4" borderId="0" xfId="0" applyNumberFormat="1" applyFont="1" applyFill="1"/>
    <xf numFmtId="165" fontId="3" fillId="4" borderId="0" xfId="0" applyNumberFormat="1" applyFont="1" applyFill="1"/>
    <xf numFmtId="0" fontId="8" fillId="0" borderId="0" xfId="0" applyFont="1"/>
    <xf numFmtId="44" fontId="0" fillId="0" borderId="0" xfId="1" applyFont="1"/>
    <xf numFmtId="0" fontId="7" fillId="0" borderId="2" xfId="0" applyFont="1" applyBorder="1" applyAlignment="1">
      <alignment horizontal="center"/>
    </xf>
    <xf numFmtId="166" fontId="3" fillId="4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4"/>
  <sheetViews>
    <sheetView tabSelected="1" topLeftCell="A44" workbookViewId="0"/>
  </sheetViews>
  <sheetFormatPr defaultColWidth="11.25" defaultRowHeight="15" customHeight="1" x14ac:dyDescent="0.25"/>
  <cols>
    <col min="1" max="1" width="39.375" customWidth="1"/>
    <col min="2" max="2" width="13.125" customWidth="1"/>
    <col min="3" max="3" width="12.5" customWidth="1"/>
    <col min="4" max="4" width="13.375" customWidth="1"/>
    <col min="5" max="5" width="17" customWidth="1"/>
    <col min="6" max="6" width="14.5" customWidth="1"/>
    <col min="7" max="7" width="15.875" customWidth="1"/>
    <col min="8" max="8" width="17.375" customWidth="1"/>
    <col min="9" max="9" width="19.125" customWidth="1"/>
    <col min="10" max="10" width="18.125" customWidth="1"/>
    <col min="11" max="11" width="10" customWidth="1"/>
    <col min="12" max="13" width="11.5" customWidth="1"/>
    <col min="14" max="26" width="10" customWidth="1"/>
  </cols>
  <sheetData>
    <row r="1" spans="1:10" ht="15.75" customHeight="1" x14ac:dyDescent="0.25">
      <c r="B1" s="1" t="s">
        <v>0</v>
      </c>
    </row>
    <row r="2" spans="1:10" ht="15.75" customHeight="1" x14ac:dyDescent="0.25">
      <c r="A2" s="2" t="s">
        <v>1</v>
      </c>
      <c r="B2" s="2"/>
    </row>
    <row r="3" spans="1:10" ht="15.75" customHeight="1" x14ac:dyDescent="0.25">
      <c r="A3" s="1" t="s">
        <v>2</v>
      </c>
      <c r="B3" s="25">
        <v>375000</v>
      </c>
    </row>
    <row r="4" spans="1:10" ht="15.75" customHeight="1" x14ac:dyDescent="0.25">
      <c r="A4" s="1" t="s">
        <v>3</v>
      </c>
      <c r="B4" s="26">
        <v>2025</v>
      </c>
    </row>
    <row r="5" spans="1:10" ht="15.75" customHeight="1" x14ac:dyDescent="0.25">
      <c r="A5" s="1" t="s">
        <v>4</v>
      </c>
      <c r="B5" s="21">
        <v>8</v>
      </c>
      <c r="E5" s="4"/>
      <c r="F5" s="1"/>
      <c r="G5" s="5"/>
    </row>
    <row r="6" spans="1:10" ht="15.75" customHeight="1" x14ac:dyDescent="0.25">
      <c r="A6" s="1" t="s">
        <v>5</v>
      </c>
      <c r="B6" s="26">
        <v>15000</v>
      </c>
      <c r="E6" s="4"/>
      <c r="F6" s="1"/>
      <c r="G6" s="5"/>
    </row>
    <row r="7" spans="1:10" ht="15.75" customHeight="1" x14ac:dyDescent="0.25">
      <c r="A7" s="1" t="s">
        <v>6</v>
      </c>
      <c r="B7" s="3">
        <f t="shared" ref="B7" si="0">B3/B5</f>
        <v>46875</v>
      </c>
      <c r="G7" s="5"/>
    </row>
    <row r="8" spans="1:10" ht="15.75" customHeight="1" x14ac:dyDescent="0.25">
      <c r="A8" s="1" t="s">
        <v>7</v>
      </c>
      <c r="B8" s="6">
        <f t="shared" ref="B8" si="1">B7/B6</f>
        <v>3.125</v>
      </c>
      <c r="G8" s="5"/>
      <c r="H8" s="1"/>
    </row>
    <row r="9" spans="1:10" ht="15.75" customHeight="1" x14ac:dyDescent="0.25">
      <c r="A9" s="2" t="s">
        <v>8</v>
      </c>
      <c r="B9" s="2"/>
      <c r="G9" s="5"/>
    </row>
    <row r="10" spans="1:10" ht="15.75" customHeight="1" x14ac:dyDescent="0.25">
      <c r="A10" s="1" t="s">
        <v>9</v>
      </c>
      <c r="B10" s="26">
        <v>15000</v>
      </c>
      <c r="G10" s="3"/>
      <c r="H10" s="7"/>
    </row>
    <row r="11" spans="1:10" ht="15.75" customHeight="1" x14ac:dyDescent="0.25">
      <c r="A11" s="1" t="s">
        <v>10</v>
      </c>
      <c r="B11" s="25">
        <v>3000</v>
      </c>
    </row>
    <row r="12" spans="1:10" ht="15.75" customHeight="1" x14ac:dyDescent="0.25">
      <c r="A12" s="1" t="s">
        <v>7</v>
      </c>
      <c r="B12" s="6">
        <f t="shared" ref="B12" si="2">B11/B10</f>
        <v>0.2</v>
      </c>
    </row>
    <row r="13" spans="1:10" ht="15.75" customHeight="1" x14ac:dyDescent="0.25">
      <c r="A13" s="2" t="s">
        <v>11</v>
      </c>
      <c r="B13" s="2"/>
      <c r="G13" s="3"/>
      <c r="H13" s="7"/>
      <c r="I13" s="7"/>
    </row>
    <row r="14" spans="1:10" ht="51" customHeight="1" x14ac:dyDescent="0.25">
      <c r="A14" s="8" t="s">
        <v>12</v>
      </c>
      <c r="B14" s="7">
        <f t="shared" ref="B14" si="3">B3*0.2</f>
        <v>75000</v>
      </c>
      <c r="G14" s="7"/>
      <c r="H14" s="7"/>
      <c r="I14" s="7"/>
    </row>
    <row r="15" spans="1:10" ht="15.75" customHeight="1" x14ac:dyDescent="0.25">
      <c r="A15" s="1" t="s">
        <v>13</v>
      </c>
      <c r="B15" s="7">
        <f t="shared" ref="B15" si="4">B14/B5</f>
        <v>9375</v>
      </c>
      <c r="G15" s="7"/>
      <c r="H15" s="7"/>
      <c r="I15" s="7"/>
    </row>
    <row r="16" spans="1:10" ht="15.75" customHeight="1" x14ac:dyDescent="0.25">
      <c r="A16" s="1" t="s">
        <v>7</v>
      </c>
      <c r="B16" s="6">
        <f t="shared" ref="B16" si="5">B15/B6</f>
        <v>0.625</v>
      </c>
      <c r="H16" s="7"/>
      <c r="I16" s="7"/>
      <c r="J16" s="7"/>
    </row>
    <row r="17" spans="1:8" ht="15.75" customHeight="1" x14ac:dyDescent="0.25">
      <c r="A17" s="2" t="s">
        <v>14</v>
      </c>
      <c r="B17" s="2"/>
    </row>
    <row r="18" spans="1:8" ht="15.75" customHeight="1" x14ac:dyDescent="0.25">
      <c r="A18" s="1" t="s">
        <v>15</v>
      </c>
      <c r="B18" s="26">
        <v>40000</v>
      </c>
    </row>
    <row r="19" spans="1:8" ht="19.5" customHeight="1" x14ac:dyDescent="0.3">
      <c r="A19" s="1" t="s">
        <v>16</v>
      </c>
      <c r="B19" s="25">
        <v>4000</v>
      </c>
      <c r="G19" s="9"/>
    </row>
    <row r="20" spans="1:8" ht="15.75" customHeight="1" x14ac:dyDescent="0.25">
      <c r="A20" s="1" t="s">
        <v>7</v>
      </c>
      <c r="B20" s="6">
        <f t="shared" ref="B20" si="6">B19/B18</f>
        <v>0.1</v>
      </c>
    </row>
    <row r="21" spans="1:8" ht="15.75" customHeight="1" x14ac:dyDescent="0.25">
      <c r="A21" s="2" t="s">
        <v>17</v>
      </c>
      <c r="B21" s="2"/>
    </row>
    <row r="22" spans="1:8" ht="15.75" customHeight="1" x14ac:dyDescent="0.25">
      <c r="A22" s="1" t="s">
        <v>18</v>
      </c>
      <c r="B22" s="25">
        <v>20000</v>
      </c>
      <c r="H22" s="7"/>
    </row>
    <row r="23" spans="1:8" ht="15.75" customHeight="1" x14ac:dyDescent="0.25">
      <c r="A23" s="1" t="s">
        <v>7</v>
      </c>
      <c r="B23" s="6">
        <f t="shared" ref="B23" si="7">B22/B6</f>
        <v>1.3333333333333333</v>
      </c>
    </row>
    <row r="24" spans="1:8" ht="15.75" customHeight="1" x14ac:dyDescent="0.25">
      <c r="A24" s="2" t="s">
        <v>19</v>
      </c>
      <c r="B24" s="2"/>
    </row>
    <row r="25" spans="1:8" ht="15.75" customHeight="1" x14ac:dyDescent="0.25">
      <c r="A25" s="1" t="s">
        <v>20</v>
      </c>
      <c r="B25" s="19">
        <v>3000</v>
      </c>
    </row>
    <row r="26" spans="1:8" ht="15.75" customHeight="1" x14ac:dyDescent="0.25">
      <c r="A26" s="1" t="s">
        <v>7</v>
      </c>
      <c r="B26" s="10">
        <f t="shared" ref="B26" si="8">B25/B6</f>
        <v>0.2</v>
      </c>
    </row>
    <row r="27" spans="1:8" ht="15.75" customHeight="1" x14ac:dyDescent="0.25">
      <c r="A27" s="2" t="s">
        <v>21</v>
      </c>
      <c r="B27" s="2"/>
    </row>
    <row r="28" spans="1:8" ht="15.75" customHeight="1" x14ac:dyDescent="0.25">
      <c r="A28" s="1" t="s">
        <v>39</v>
      </c>
      <c r="B28" s="22">
        <v>14</v>
      </c>
    </row>
    <row r="29" spans="1:8" ht="15.75" customHeight="1" x14ac:dyDescent="0.25">
      <c r="A29" s="1" t="s">
        <v>22</v>
      </c>
      <c r="B29" s="20">
        <v>23</v>
      </c>
    </row>
    <row r="30" spans="1:8" ht="15.75" customHeight="1" x14ac:dyDescent="0.25">
      <c r="A30" s="1" t="s">
        <v>7</v>
      </c>
      <c r="B30" s="24">
        <f>B29/B28</f>
        <v>1.6428571428571428</v>
      </c>
      <c r="C30" s="23"/>
    </row>
    <row r="31" spans="1:8" ht="15.75" customHeight="1" x14ac:dyDescent="0.25">
      <c r="A31" s="2" t="s">
        <v>23</v>
      </c>
      <c r="B31" s="2"/>
    </row>
    <row r="32" spans="1:8" ht="15.75" customHeight="1" x14ac:dyDescent="0.25">
      <c r="A32" s="27" t="s">
        <v>40</v>
      </c>
      <c r="B32" s="28">
        <v>0</v>
      </c>
    </row>
    <row r="33" spans="1:17" ht="15.75" customHeight="1" x14ac:dyDescent="0.25">
      <c r="A33" s="1" t="s">
        <v>7</v>
      </c>
      <c r="B33" s="6">
        <f>B32/B6</f>
        <v>0</v>
      </c>
    </row>
    <row r="34" spans="1:17" ht="15.75" customHeight="1" x14ac:dyDescent="0.25">
      <c r="A34" s="2" t="s">
        <v>24</v>
      </c>
      <c r="B34" s="2"/>
    </row>
    <row r="35" spans="1:17" ht="15.75" customHeight="1" x14ac:dyDescent="0.25">
      <c r="A35" s="27" t="s">
        <v>41</v>
      </c>
      <c r="B35" s="28">
        <v>0</v>
      </c>
    </row>
    <row r="36" spans="1:17" ht="15.75" customHeight="1" x14ac:dyDescent="0.25">
      <c r="A36" s="1" t="s">
        <v>7</v>
      </c>
      <c r="B36" s="6">
        <f>B35/B6</f>
        <v>0</v>
      </c>
    </row>
    <row r="37" spans="1:17" ht="15.75" customHeight="1" x14ac:dyDescent="0.25">
      <c r="A37" s="2" t="s">
        <v>25</v>
      </c>
      <c r="B37" s="2"/>
    </row>
    <row r="38" spans="1:17" ht="15.75" customHeight="1" x14ac:dyDescent="0.25">
      <c r="A38" s="27" t="s">
        <v>42</v>
      </c>
      <c r="B38" s="28">
        <v>0</v>
      </c>
    </row>
    <row r="39" spans="1:17" ht="15.75" customHeight="1" x14ac:dyDescent="0.25">
      <c r="A39" s="1" t="s">
        <v>7</v>
      </c>
      <c r="B39" s="6">
        <f>B38/B6</f>
        <v>0</v>
      </c>
    </row>
    <row r="40" spans="1:17" ht="15.75" customHeight="1" x14ac:dyDescent="0.25">
      <c r="A40" s="2" t="s">
        <v>26</v>
      </c>
      <c r="B40" s="2"/>
    </row>
    <row r="41" spans="1:17" ht="15.75" customHeight="1" x14ac:dyDescent="0.25">
      <c r="A41" s="1" t="s">
        <v>27</v>
      </c>
      <c r="B41" s="3">
        <f>100*52</f>
        <v>5200</v>
      </c>
      <c r="K41" s="11"/>
      <c r="L41" s="11"/>
    </row>
    <row r="42" spans="1:17" ht="15.75" customHeight="1" x14ac:dyDescent="0.25">
      <c r="A42" s="1" t="s">
        <v>7</v>
      </c>
      <c r="B42" s="6">
        <f>B41/B6</f>
        <v>0.34666666666666668</v>
      </c>
      <c r="C42" s="12"/>
      <c r="K42" s="11"/>
      <c r="L42" s="11"/>
    </row>
    <row r="43" spans="1:17" ht="15.75" customHeight="1" x14ac:dyDescent="0.25">
      <c r="A43" s="2" t="s">
        <v>28</v>
      </c>
      <c r="B43" s="13">
        <f>B39+B36+B33+B30+B26+B23+B16+B12+B8+B42</f>
        <v>7.4728571428571424</v>
      </c>
      <c r="C43" s="14"/>
      <c r="K43" s="11"/>
      <c r="L43" s="11"/>
    </row>
    <row r="44" spans="1:17" ht="15.75" customHeight="1" x14ac:dyDescent="0.25">
      <c r="A44" s="2" t="s">
        <v>29</v>
      </c>
      <c r="B44" s="13">
        <f>B43*B6</f>
        <v>112092.85714285713</v>
      </c>
      <c r="K44" s="11"/>
      <c r="L44" s="11"/>
    </row>
    <row r="45" spans="1:17" ht="15.75" customHeight="1" x14ac:dyDescent="0.25">
      <c r="A45" s="2" t="s">
        <v>30</v>
      </c>
      <c r="B45" s="13">
        <f t="shared" ref="B45" si="9">B44/(365/7)</f>
        <v>2149.7260273972597</v>
      </c>
      <c r="K45" s="11"/>
      <c r="L45" s="11"/>
    </row>
    <row r="46" spans="1:17" ht="15.75" customHeight="1" x14ac:dyDescent="0.25">
      <c r="A46" s="2" t="s">
        <v>31</v>
      </c>
      <c r="B46" s="13">
        <f t="shared" ref="B46" si="10">B44/365</f>
        <v>307.10371819960858</v>
      </c>
      <c r="K46" s="11"/>
      <c r="L46" s="11"/>
    </row>
    <row r="47" spans="1:17" ht="15.75" customHeight="1" x14ac:dyDescent="0.25">
      <c r="P47" s="11"/>
      <c r="Q47" s="11"/>
    </row>
    <row r="48" spans="1:17" ht="15.75" customHeight="1" x14ac:dyDescent="0.25"/>
    <row r="49" spans="1:10" ht="16.5" customHeight="1" x14ac:dyDescent="0.25">
      <c r="E49" s="29" t="s">
        <v>45</v>
      </c>
      <c r="F49" s="18"/>
    </row>
    <row r="50" spans="1:10" ht="15.75" customHeight="1" x14ac:dyDescent="0.25">
      <c r="B50" s="1" t="s">
        <v>32</v>
      </c>
      <c r="C50" s="1" t="s">
        <v>33</v>
      </c>
      <c r="D50" s="27" t="s">
        <v>43</v>
      </c>
      <c r="E50" s="15" t="s">
        <v>34</v>
      </c>
      <c r="F50" s="15" t="s">
        <v>35</v>
      </c>
      <c r="G50" s="1" t="s">
        <v>36</v>
      </c>
      <c r="H50" s="1" t="s">
        <v>37</v>
      </c>
      <c r="I50" s="1" t="s">
        <v>38</v>
      </c>
      <c r="J50" s="1"/>
    </row>
    <row r="51" spans="1:10" ht="15.75" customHeight="1" x14ac:dyDescent="0.25">
      <c r="A51" s="27" t="s">
        <v>44</v>
      </c>
      <c r="B51" s="16">
        <f>$B$43</f>
        <v>7.4728571428571424</v>
      </c>
      <c r="C51" s="30">
        <f>245*2</f>
        <v>490</v>
      </c>
      <c r="D51" s="25">
        <v>136</v>
      </c>
      <c r="E51" s="30">
        <v>6</v>
      </c>
      <c r="F51" s="30">
        <v>30</v>
      </c>
      <c r="G51" s="25">
        <v>300</v>
      </c>
      <c r="H51" s="7">
        <f t="shared" ref="H51" si="11">I51/1.16</f>
        <v>4954.9137931034484</v>
      </c>
      <c r="I51" s="7">
        <f t="shared" ref="I51" si="12">(C51*B51)+D51+((E51+(F51/60))*G51)</f>
        <v>5747.7</v>
      </c>
      <c r="J51" s="7"/>
    </row>
    <row r="52" spans="1:10" ht="15.75" customHeight="1" x14ac:dyDescent="0.25">
      <c r="A52" s="27" t="s">
        <v>44</v>
      </c>
      <c r="B52" s="16">
        <f>$B$43</f>
        <v>7.4728571428571424</v>
      </c>
      <c r="C52" s="30">
        <f>245*2</f>
        <v>490</v>
      </c>
      <c r="D52" s="25">
        <v>136</v>
      </c>
      <c r="E52" s="30">
        <v>6</v>
      </c>
      <c r="F52" s="30">
        <v>30</v>
      </c>
      <c r="G52" s="25">
        <v>0</v>
      </c>
      <c r="H52" s="7">
        <f t="shared" ref="H52" si="13">I52/1.16</f>
        <v>3273.8793103448274</v>
      </c>
      <c r="I52" s="7">
        <f t="shared" ref="I52" si="14">(C52*B52)+D52+((E52+(F52/60))*G52)</f>
        <v>3797.7</v>
      </c>
    </row>
    <row r="53" spans="1:10" ht="15.75" customHeight="1" x14ac:dyDescent="0.25">
      <c r="A53" s="1"/>
      <c r="B53" s="16"/>
      <c r="C53" s="12"/>
      <c r="D53" s="3"/>
      <c r="E53" s="12"/>
      <c r="F53" s="12"/>
      <c r="G53" s="3"/>
      <c r="H53" s="7"/>
      <c r="I53" s="7"/>
    </row>
    <row r="54" spans="1:10" ht="15.75" customHeight="1" x14ac:dyDescent="0.25">
      <c r="A54" s="1"/>
      <c r="B54" s="16"/>
      <c r="C54" s="12"/>
      <c r="D54" s="3"/>
      <c r="E54" s="12"/>
      <c r="F54" s="12"/>
      <c r="G54" s="3"/>
      <c r="H54" s="7"/>
      <c r="I54" s="7"/>
      <c r="J54" s="7"/>
    </row>
    <row r="55" spans="1:10" ht="15.75" customHeight="1" x14ac:dyDescent="0.25">
      <c r="A55" s="1"/>
      <c r="B55" s="16"/>
      <c r="C55" s="12"/>
      <c r="D55" s="3"/>
      <c r="E55" s="12"/>
      <c r="F55" s="12"/>
      <c r="G55" s="3"/>
      <c r="H55" s="7"/>
      <c r="I55" s="7"/>
    </row>
    <row r="56" spans="1:10" ht="37.5" customHeight="1" x14ac:dyDescent="0.25">
      <c r="A56" s="1"/>
      <c r="B56" s="16"/>
      <c r="C56" s="1"/>
      <c r="D56" s="3"/>
      <c r="E56" s="12"/>
      <c r="F56" s="12"/>
      <c r="G56" s="3"/>
      <c r="H56" s="7"/>
      <c r="I56" s="7"/>
      <c r="J56" s="7"/>
    </row>
    <row r="57" spans="1:10" ht="15.75" customHeight="1" x14ac:dyDescent="0.25">
      <c r="A57" s="1"/>
      <c r="B57" s="16"/>
      <c r="C57" s="1"/>
      <c r="D57" s="3"/>
      <c r="E57" s="12"/>
      <c r="F57" s="12"/>
      <c r="G57" s="3"/>
      <c r="H57" s="7"/>
      <c r="I57" s="7"/>
      <c r="J57" s="7"/>
    </row>
    <row r="58" spans="1:10" ht="15.75" customHeight="1" x14ac:dyDescent="0.25">
      <c r="A58" s="1"/>
      <c r="B58" s="16"/>
      <c r="C58" s="1"/>
      <c r="D58" s="3"/>
      <c r="E58" s="12"/>
      <c r="F58" s="12"/>
      <c r="G58" s="3"/>
      <c r="H58" s="7"/>
      <c r="I58" s="7"/>
      <c r="J58" s="7"/>
    </row>
    <row r="59" spans="1:10" ht="15.75" customHeight="1" x14ac:dyDescent="0.25">
      <c r="A59" s="1"/>
      <c r="B59" s="16"/>
      <c r="C59" s="1"/>
      <c r="D59" s="3"/>
      <c r="E59" s="12"/>
      <c r="F59" s="12"/>
      <c r="G59" s="3"/>
      <c r="H59" s="7"/>
      <c r="I59" s="7"/>
      <c r="J59" s="7"/>
    </row>
    <row r="60" spans="1:10" ht="15.75" customHeight="1" x14ac:dyDescent="0.25">
      <c r="J60" s="3"/>
    </row>
    <row r="61" spans="1:10" ht="15.75" customHeight="1" x14ac:dyDescent="0.25">
      <c r="A61" s="1"/>
      <c r="B61" s="16"/>
      <c r="C61" s="1"/>
      <c r="D61" s="3"/>
      <c r="E61" s="12"/>
      <c r="F61" s="12"/>
      <c r="G61" s="3"/>
      <c r="H61" s="7"/>
      <c r="I61" s="7"/>
      <c r="J61" s="7"/>
    </row>
    <row r="62" spans="1:10" ht="15.75" customHeight="1" x14ac:dyDescent="0.25">
      <c r="A62" s="1"/>
      <c r="B62" s="16"/>
      <c r="C62" s="1"/>
      <c r="D62" s="3"/>
      <c r="E62" s="12"/>
      <c r="F62" s="12"/>
      <c r="G62" s="3"/>
      <c r="H62" s="7"/>
      <c r="I62" s="7"/>
      <c r="J62" s="7"/>
    </row>
    <row r="63" spans="1:10" ht="15.75" customHeight="1" x14ac:dyDescent="0.25">
      <c r="A63" s="1"/>
      <c r="B63" s="16"/>
      <c r="C63" s="1"/>
      <c r="D63" s="3"/>
      <c r="E63" s="12"/>
      <c r="F63" s="12"/>
      <c r="G63" s="3"/>
      <c r="H63" s="7"/>
      <c r="I63" s="7"/>
      <c r="J63" s="7"/>
    </row>
    <row r="64" spans="1:10" ht="15.75" customHeight="1" x14ac:dyDescent="0.25"/>
    <row r="65" spans="1:11" ht="15.75" customHeight="1" x14ac:dyDescent="0.25">
      <c r="A65" s="1"/>
      <c r="B65" s="16"/>
      <c r="C65" s="1"/>
      <c r="D65" s="3"/>
      <c r="E65" s="12"/>
      <c r="F65" s="12"/>
      <c r="G65" s="3"/>
      <c r="H65" s="7"/>
      <c r="I65" s="7"/>
      <c r="J65" s="7"/>
      <c r="K65" s="7"/>
    </row>
    <row r="66" spans="1:11" ht="15.75" customHeight="1" x14ac:dyDescent="0.25"/>
    <row r="67" spans="1:11" ht="15.75" customHeight="1" x14ac:dyDescent="0.25">
      <c r="A67" s="1"/>
      <c r="B67" s="16"/>
      <c r="C67" s="12"/>
      <c r="D67" s="3"/>
      <c r="E67" s="12"/>
      <c r="F67" s="12"/>
      <c r="G67" s="3"/>
      <c r="H67" s="7"/>
      <c r="I67" s="7"/>
      <c r="J67" s="7"/>
    </row>
    <row r="68" spans="1:11" ht="15.75" customHeight="1" x14ac:dyDescent="0.25">
      <c r="B68" s="16"/>
      <c r="C68" s="12"/>
      <c r="D68" s="3"/>
      <c r="E68" s="12"/>
      <c r="F68" s="12"/>
      <c r="G68" s="3"/>
      <c r="H68" s="7"/>
      <c r="I68" s="7"/>
    </row>
    <row r="69" spans="1:11" ht="15.75" customHeight="1" x14ac:dyDescent="0.25">
      <c r="A69" s="1"/>
      <c r="B69" s="16"/>
      <c r="C69" s="12"/>
      <c r="D69" s="3"/>
      <c r="E69" s="12"/>
      <c r="F69" s="12"/>
      <c r="G69" s="3"/>
      <c r="H69" s="7"/>
      <c r="I69" s="7"/>
      <c r="J69" s="7"/>
    </row>
    <row r="70" spans="1:11" ht="15.75" customHeight="1" x14ac:dyDescent="0.25">
      <c r="C70" s="5"/>
    </row>
    <row r="71" spans="1:11" ht="15.75" customHeight="1" x14ac:dyDescent="0.25">
      <c r="A71" s="1"/>
      <c r="B71" s="16"/>
      <c r="C71" s="12"/>
      <c r="D71" s="3"/>
      <c r="E71" s="12"/>
      <c r="F71" s="12"/>
      <c r="G71" s="3"/>
      <c r="H71" s="7"/>
      <c r="I71" s="7"/>
      <c r="J71" s="17"/>
    </row>
    <row r="72" spans="1:11" ht="15.75" customHeight="1" x14ac:dyDescent="0.25"/>
    <row r="73" spans="1:11" ht="15.75" customHeight="1" x14ac:dyDescent="0.25">
      <c r="A73" s="1"/>
      <c r="B73" s="16"/>
      <c r="C73" s="12"/>
      <c r="D73" s="3"/>
      <c r="E73" s="12"/>
      <c r="F73" s="12"/>
      <c r="G73" s="3"/>
      <c r="H73" s="7"/>
      <c r="I73" s="7"/>
      <c r="J73" s="17"/>
    </row>
    <row r="74" spans="1:11" ht="15.75" customHeight="1" x14ac:dyDescent="0.25"/>
    <row r="75" spans="1:11" ht="15.75" customHeight="1" x14ac:dyDescent="0.25"/>
    <row r="76" spans="1:11" ht="15.75" customHeight="1" x14ac:dyDescent="0.25"/>
    <row r="77" spans="1:11" ht="15.75" customHeight="1" x14ac:dyDescent="0.25"/>
    <row r="78" spans="1:11" ht="15.75" customHeight="1" x14ac:dyDescent="0.25"/>
    <row r="79" spans="1:11" ht="15.75" customHeight="1" x14ac:dyDescent="0.25"/>
    <row r="80" spans="1:11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1">
    <mergeCell ref="E49:F4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essoft</cp:lastModifiedBy>
  <dcterms:created xsi:type="dcterms:W3CDTF">2017-07-21T19:27:21Z</dcterms:created>
  <dcterms:modified xsi:type="dcterms:W3CDTF">2025-06-14T23:23:23Z</dcterms:modified>
</cp:coreProperties>
</file>